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BIME" sheetId="1" state="visible" r:id="rId2"/>
  </sheets>
  <definedNames>
    <definedName function="false" hidden="false" name="Excel_BuiltIn_Print_Area_10" vbProcedure="false">"$#REF!.$A$1:$G$54"</definedName>
    <definedName function="false" hidden="false" name="Excel_BuiltIn_Print_Area_1_1" vbProcedure="false">"$#REF!.$A$1:$G$54"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<sst xmlns="http://schemas.openxmlformats.org/spreadsheetml/2006/main" count="54" uniqueCount="53">
  <si>
    <t xml:space="preserve">RELATÓRIO RESUMIDO DE EXECUÇÃO ORÇAMENTÁRIA</t>
  </si>
  <si>
    <t xml:space="preserve">(Artigo 52, incisos I e II, alíneas "a" e "b", da LC. 101/00)</t>
  </si>
  <si>
    <t xml:space="preserve">Empresa Municipal de Desenvolvimento Urbano e Rural de Bauru - EMDURB</t>
  </si>
  <si>
    <t xml:space="preserve">2º Bimestre 2021</t>
  </si>
  <si>
    <t xml:space="preserve">RECEITAS</t>
  </si>
  <si>
    <t xml:space="preserve">Previsão Inicial</t>
  </si>
  <si>
    <t xml:space="preserve">Previsão atualizada</t>
  </si>
  <si>
    <t xml:space="preserve">Previstas até o Bimestre</t>
  </si>
  <si>
    <t xml:space="preserve">Realizadas até bimestre</t>
  </si>
  <si>
    <t xml:space="preserve">Saldo à realizar</t>
  </si>
  <si>
    <t xml:space="preserve">RECEITAS CORRENTES</t>
  </si>
  <si>
    <t xml:space="preserve">RECEITA TRIBUTÁRIA</t>
  </si>
  <si>
    <t xml:space="preserve">RECEITA PATRIMONIAL</t>
  </si>
  <si>
    <t xml:space="preserve">RECEITA DE SERVIÇOS</t>
  </si>
  <si>
    <t xml:space="preserve">OUTRAS RECEITAS CORRENTES</t>
  </si>
  <si>
    <t xml:space="preserve">RECEITAS DE CAPITAL</t>
  </si>
  <si>
    <t xml:space="preserve">AVALIAÇÃO DE BENS</t>
  </si>
  <si>
    <t xml:space="preserve">(-) DEDUÇÕES DA RECEITA</t>
  </si>
  <si>
    <t xml:space="preserve">RECEITAS CORRENTES - INTRA-ORÇAMENTÁRIAS</t>
  </si>
  <si>
    <t xml:space="preserve">RECEITA TRIBUTÁRIA – INTRA-ORÇAMENTÁRIAS</t>
  </si>
  <si>
    <t xml:space="preserve">RECEITA DE SERVIÇOS – INTRA-ORÇAMENTÁRIAS</t>
  </si>
  <si>
    <t xml:space="preserve">RECEITAS DE CAPITAL - INTRA-ORÇAMENTÁRIAS</t>
  </si>
  <si>
    <t xml:space="preserve">RECEITAS DE CAPITAL – INTRA-ORÇAMENTÁRIAS</t>
  </si>
  <si>
    <t xml:space="preserve">SUBTOTAL DAS RECEITAS (I)</t>
  </si>
  <si>
    <t xml:space="preserve">OPERAÇÃO DE CRÉDITO (II)</t>
  </si>
  <si>
    <t xml:space="preserve">SUBTOTAL COM FINANCIAMENTO (III)=(I+II)</t>
  </si>
  <si>
    <t xml:space="preserve">DEFICIT (IV)</t>
  </si>
  <si>
    <t xml:space="preserve">TOTAL (V)=(III+IV)</t>
  </si>
  <si>
    <t xml:space="preserve">DESPESAS</t>
  </si>
  <si>
    <t xml:space="preserve">Previsão inicial</t>
  </si>
  <si>
    <t xml:space="preserve">Créd. Adic. / anulações</t>
  </si>
  <si>
    <t xml:space="preserve">Dotação atualizada</t>
  </si>
  <si>
    <t xml:space="preserve">Empenhado</t>
  </si>
  <si>
    <t xml:space="preserve">Liquidado</t>
  </si>
  <si>
    <t xml:space="preserve">Pago</t>
  </si>
  <si>
    <t xml:space="preserve">Saldo à Empenhar</t>
  </si>
  <si>
    <t xml:space="preserve">Saldo à Liquidar</t>
  </si>
  <si>
    <t xml:space="preserve">Saldo à Pagar</t>
  </si>
  <si>
    <t xml:space="preserve">PESSOAL E ENCARGOS SOCIAIS</t>
  </si>
  <si>
    <t xml:space="preserve">DESPESAS CORRENTES</t>
  </si>
  <si>
    <t xml:space="preserve">DESPESAS DE CAPITAL</t>
  </si>
  <si>
    <t xml:space="preserve">INVESTIMENTOS</t>
  </si>
  <si>
    <t xml:space="preserve">AMORTIZAÇÃO / REFINANCIAMENTO DA DÍVIDA</t>
  </si>
  <si>
    <t xml:space="preserve">RESERVA DE CONTINGÊNCIA</t>
  </si>
  <si>
    <t xml:space="preserve">DESPESAS INTRA-ORÇAMENTÁRIAS</t>
  </si>
  <si>
    <t xml:space="preserve">SUBTOTAL DAS DESPESAS (VI)</t>
  </si>
  <si>
    <t xml:space="preserve">AMORTIZAÇÃO DA DIVIDA - REFINANC. (VII)</t>
  </si>
  <si>
    <t xml:space="preserve">SUBTOTAL COM REFINANCIAMENTO (VIII) = (VI+VII)</t>
  </si>
  <si>
    <t xml:space="preserve">SUPERÁVIT (IX)</t>
  </si>
  <si>
    <t xml:space="preserve">TOTAL (X) = (VI+VII)</t>
  </si>
  <si>
    <t xml:space="preserve">Luiz Carlos da Costa Valle               Francisco Jair Gonçalves Vella                                            Livia Tavares Benetti               Thaize Aparecida Martins de Abreu</t>
  </si>
  <si>
    <t xml:space="preserve">Presidente da EMDURB                Diretor Administrativo Financeiro                                                    Contadora                                Resp. Controle Interno</t>
  </si>
  <si>
    <t xml:space="preserve">                                                                                                                                              CRC 1SP268936/O-0                               Exercício 2021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</si>
</sst>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;&quot; (&quot;#,##0.00\);&quot; -&quot;#\ ;@\ "/>
    <numFmt numFmtId="166" formatCode="[$R$-416]\ #,##0.00;[RED]\-[$R$-416]\ #,##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4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43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pane xSplit="1" ySplit="0" topLeftCell="B13" activePane="topRight" state="frozen"/>
      <selection pane="topLeft" activeCell="A13" activeCellId="0" sqref="A13"/>
      <selection pane="topRight" activeCell="A42" activeCellId="0" sqref="A42"/>
    </sheetView>
  </sheetViews>
  <sheetFormatPr defaultColWidth="8.73046875" defaultRowHeight="12.8" zeroHeight="false" outlineLevelRow="0" outlineLevelCol="0"/>
  <cols>
    <col collapsed="false" customWidth="true" hidden="false" outlineLevel="0" max="1" min="1" style="0" width="42.71"/>
    <col collapsed="false" customWidth="true" hidden="false" outlineLevel="0" max="2" min="2" style="0" width="12.57"/>
    <col collapsed="false" customWidth="true" hidden="false" outlineLevel="0" max="3" min="3" style="0" width="10.58"/>
    <col collapsed="false" customWidth="true" hidden="false" outlineLevel="0" max="6" min="4" style="0" width="12.57"/>
    <col collapsed="false" customWidth="true" hidden="false" outlineLevel="0" max="7" min="7" style="0" width="12.83"/>
    <col collapsed="false" customWidth="true" hidden="false" outlineLevel="0" max="9" min="8" style="0" width="12.57"/>
    <col collapsed="false" customWidth="true" hidden="false" outlineLevel="0" max="10" min="10" style="0" width="13.7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customFormat="false" ht="12.8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customFormat="false" ht="12.8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customFormat="false" ht="12.8" hidden="false" customHeight="false" outlineLevel="0" collapsed="false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customFormat="false" ht="12.8" hidden="false" customHeight="false" outlineLevel="0" collapsed="false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5" t="s">
        <v>9</v>
      </c>
    </row>
    <row r="6" customFormat="false" ht="12.8" hidden="false" customHeight="false" outlineLevel="0" collapsed="false">
      <c r="A6" s="4" t="s">
        <v>10</v>
      </c>
      <c r="B6" s="6" t="n">
        <f aca="false">SUM(B7:B10)</f>
        <v>8634684</v>
      </c>
      <c r="C6" s="6"/>
      <c r="D6" s="6" t="n">
        <f aca="false">SUM(D7:D10)</f>
        <v>8634684</v>
      </c>
      <c r="E6" s="6"/>
      <c r="F6" s="6" t="n">
        <f aca="false">SUM(F7:F10)</f>
        <v>2878228</v>
      </c>
      <c r="G6" s="6"/>
      <c r="H6" s="6" t="n">
        <f aca="false">SUM(H7:H10)</f>
        <v>1961775.33</v>
      </c>
      <c r="I6" s="6"/>
      <c r="J6" s="7" t="n">
        <f aca="false">H6-D6</f>
        <v>-6672908.67</v>
      </c>
    </row>
    <row r="7" customFormat="false" ht="13.5" hidden="false" customHeight="true" outlineLevel="0" collapsed="false">
      <c r="A7" s="8" t="s">
        <v>11</v>
      </c>
      <c r="B7" s="9" t="n">
        <v>4647000</v>
      </c>
      <c r="C7" s="9"/>
      <c r="D7" s="9" t="n">
        <f aca="false">B7</f>
        <v>4647000</v>
      </c>
      <c r="E7" s="9"/>
      <c r="F7" s="9" t="n">
        <f aca="false">D7/12*4</f>
        <v>1549000</v>
      </c>
      <c r="G7" s="9"/>
      <c r="H7" s="9" t="n">
        <v>1050368.48</v>
      </c>
      <c r="I7" s="9"/>
      <c r="J7" s="10" t="n">
        <f aca="false">H7-D7</f>
        <v>-3596631.52</v>
      </c>
    </row>
    <row r="8" customFormat="false" ht="12.8" hidden="false" customHeight="false" outlineLevel="0" collapsed="false">
      <c r="A8" s="8" t="s">
        <v>12</v>
      </c>
      <c r="B8" s="9" t="n">
        <v>771800</v>
      </c>
      <c r="C8" s="9"/>
      <c r="D8" s="9" t="n">
        <f aca="false">B8</f>
        <v>771800</v>
      </c>
      <c r="E8" s="9"/>
      <c r="F8" s="9" t="n">
        <f aca="false">D8/12*4</f>
        <v>257266.666666667</v>
      </c>
      <c r="G8" s="9"/>
      <c r="H8" s="9" t="n">
        <v>175985.02</v>
      </c>
      <c r="I8" s="9"/>
      <c r="J8" s="10" t="n">
        <f aca="false">H8-D8</f>
        <v>-595814.98</v>
      </c>
    </row>
    <row r="9" customFormat="false" ht="12.8" hidden="false" customHeight="false" outlineLevel="0" collapsed="false">
      <c r="A9" s="8" t="s">
        <v>13</v>
      </c>
      <c r="B9" s="9" t="n">
        <v>2827684</v>
      </c>
      <c r="C9" s="9"/>
      <c r="D9" s="9" t="n">
        <f aca="false">B9</f>
        <v>2827684</v>
      </c>
      <c r="E9" s="9"/>
      <c r="F9" s="9" t="n">
        <f aca="false">D9/12*4</f>
        <v>942561.333333333</v>
      </c>
      <c r="G9" s="9"/>
      <c r="H9" s="9" t="n">
        <v>568043.47</v>
      </c>
      <c r="I9" s="9"/>
      <c r="J9" s="10" t="n">
        <f aca="false">H9-D9</f>
        <v>-2259640.53</v>
      </c>
    </row>
    <row r="10" customFormat="false" ht="12.8" hidden="false" customHeight="false" outlineLevel="0" collapsed="false">
      <c r="A10" s="8" t="s">
        <v>14</v>
      </c>
      <c r="B10" s="9" t="n">
        <v>388200</v>
      </c>
      <c r="C10" s="9"/>
      <c r="D10" s="9" t="n">
        <f aca="false">B10</f>
        <v>388200</v>
      </c>
      <c r="E10" s="9"/>
      <c r="F10" s="9" t="n">
        <f aca="false">D10/12*4</f>
        <v>129400</v>
      </c>
      <c r="G10" s="9"/>
      <c r="H10" s="9" t="n">
        <v>167378.36</v>
      </c>
      <c r="I10" s="9"/>
      <c r="J10" s="10" t="n">
        <f aca="false">H10-D10</f>
        <v>-220821.64</v>
      </c>
    </row>
    <row r="11" customFormat="false" ht="12.8" hidden="false" customHeight="false" outlineLevel="0" collapsed="false">
      <c r="A11" s="4" t="s">
        <v>15</v>
      </c>
      <c r="B11" s="11" t="n">
        <f aca="false">SUM(B12)</f>
        <v>0</v>
      </c>
      <c r="C11" s="11"/>
      <c r="D11" s="11" t="n">
        <f aca="false">SUM(D12)</f>
        <v>0</v>
      </c>
      <c r="E11" s="11"/>
      <c r="F11" s="11" t="n">
        <f aca="false">SUM(F12)</f>
        <v>0</v>
      </c>
      <c r="G11" s="11"/>
      <c r="H11" s="11" t="n">
        <f aca="false">SUM(H12)</f>
        <v>0</v>
      </c>
      <c r="I11" s="11"/>
      <c r="J11" s="7" t="n">
        <f aca="false">D11-H11</f>
        <v>0</v>
      </c>
    </row>
    <row r="12" customFormat="false" ht="12.8" hidden="false" customHeight="false" outlineLevel="0" collapsed="false">
      <c r="A12" s="8" t="s">
        <v>16</v>
      </c>
      <c r="B12" s="12" t="n">
        <v>0</v>
      </c>
      <c r="C12" s="12"/>
      <c r="D12" s="12" t="n">
        <v>0</v>
      </c>
      <c r="E12" s="12"/>
      <c r="F12" s="12" t="n">
        <v>0</v>
      </c>
      <c r="G12" s="12"/>
      <c r="H12" s="12" t="n">
        <v>0</v>
      </c>
      <c r="I12" s="12"/>
      <c r="J12" s="10" t="n">
        <f aca="false">D12-H12</f>
        <v>0</v>
      </c>
    </row>
    <row r="13" customFormat="false" ht="12.8" hidden="false" customHeight="false" outlineLevel="0" collapsed="false">
      <c r="A13" s="4" t="s">
        <v>17</v>
      </c>
      <c r="B13" s="11" t="n">
        <v>0</v>
      </c>
      <c r="C13" s="11"/>
      <c r="D13" s="11" t="n">
        <v>0</v>
      </c>
      <c r="E13" s="11"/>
      <c r="F13" s="11" t="n">
        <v>0</v>
      </c>
      <c r="G13" s="11"/>
      <c r="H13" s="11" t="n">
        <v>0</v>
      </c>
      <c r="I13" s="11"/>
      <c r="J13" s="10" t="n">
        <v>0</v>
      </c>
    </row>
    <row r="14" customFormat="false" ht="12.75" hidden="false" customHeight="true" outlineLevel="0" collapsed="false">
      <c r="A14" s="4" t="s">
        <v>18</v>
      </c>
      <c r="B14" s="6" t="n">
        <f aca="false">SUM(B15:B16)</f>
        <v>57796722</v>
      </c>
      <c r="C14" s="6"/>
      <c r="D14" s="6" t="n">
        <f aca="false">SUM(D15:D16)</f>
        <v>57796722</v>
      </c>
      <c r="E14" s="6"/>
      <c r="F14" s="6" t="n">
        <f aca="false">SUM(F15:F16)</f>
        <v>19265574</v>
      </c>
      <c r="G14" s="6"/>
      <c r="H14" s="6" t="n">
        <f aca="false">SUM(H15:H16)</f>
        <v>14868678.9</v>
      </c>
      <c r="I14" s="6"/>
      <c r="J14" s="13" t="n">
        <f aca="false">H14-D14</f>
        <v>-42928043.1</v>
      </c>
    </row>
    <row r="15" customFormat="false" ht="12.75" hidden="false" customHeight="true" outlineLevel="0" collapsed="false">
      <c r="A15" s="8" t="s">
        <v>19</v>
      </c>
      <c r="B15" s="12" t="n">
        <v>0</v>
      </c>
      <c r="C15" s="12"/>
      <c r="D15" s="12" t="n">
        <v>0</v>
      </c>
      <c r="E15" s="12"/>
      <c r="F15" s="12" t="n">
        <v>0</v>
      </c>
      <c r="G15" s="12"/>
      <c r="H15" s="12" t="n">
        <v>0</v>
      </c>
      <c r="I15" s="12"/>
      <c r="J15" s="10" t="n">
        <f aca="false">D15-H15</f>
        <v>0</v>
      </c>
    </row>
    <row r="16" customFormat="false" ht="12.75" hidden="false" customHeight="true" outlineLevel="0" collapsed="false">
      <c r="A16" s="8" t="s">
        <v>20</v>
      </c>
      <c r="B16" s="12" t="n">
        <v>57796722</v>
      </c>
      <c r="C16" s="12"/>
      <c r="D16" s="12" t="n">
        <f aca="false">B16</f>
        <v>57796722</v>
      </c>
      <c r="E16" s="12"/>
      <c r="F16" s="12" t="n">
        <f aca="false">D16/12*4</f>
        <v>19265574</v>
      </c>
      <c r="G16" s="12"/>
      <c r="H16" s="12" t="n">
        <v>14868678.9</v>
      </c>
      <c r="I16" s="12"/>
      <c r="J16" s="10" t="n">
        <f aca="false">H16-D16</f>
        <v>-42928043.1</v>
      </c>
    </row>
    <row r="17" customFormat="false" ht="12.75" hidden="false" customHeight="true" outlineLevel="0" collapsed="false">
      <c r="A17" s="4" t="s">
        <v>21</v>
      </c>
      <c r="B17" s="11" t="n">
        <f aca="false">B18</f>
        <v>861000</v>
      </c>
      <c r="C17" s="11"/>
      <c r="D17" s="11" t="n">
        <f aca="false">D18</f>
        <v>861000</v>
      </c>
      <c r="E17" s="11"/>
      <c r="F17" s="11" t="n">
        <f aca="false">F18</f>
        <v>287000</v>
      </c>
      <c r="G17" s="11"/>
      <c r="H17" s="11" t="n">
        <f aca="false">H18</f>
        <v>290941.12</v>
      </c>
      <c r="I17" s="11"/>
      <c r="J17" s="14" t="n">
        <f aca="false">J18</f>
        <v>-570058.88</v>
      </c>
    </row>
    <row r="18" customFormat="false" ht="12.75" hidden="false" customHeight="true" outlineLevel="0" collapsed="false">
      <c r="A18" s="8" t="s">
        <v>22</v>
      </c>
      <c r="B18" s="12" t="n">
        <v>861000</v>
      </c>
      <c r="C18" s="12"/>
      <c r="D18" s="12" t="n">
        <f aca="false">B18</f>
        <v>861000</v>
      </c>
      <c r="E18" s="12"/>
      <c r="F18" s="12" t="n">
        <f aca="false">D18/12*4</f>
        <v>287000</v>
      </c>
      <c r="G18" s="12"/>
      <c r="H18" s="12" t="n">
        <v>290941.12</v>
      </c>
      <c r="I18" s="12"/>
      <c r="J18" s="10" t="n">
        <f aca="false">H18-D18</f>
        <v>-570058.88</v>
      </c>
    </row>
    <row r="19" customFormat="false" ht="12.8" hidden="false" customHeight="false" outlineLevel="0" collapsed="false">
      <c r="A19" s="4" t="s">
        <v>23</v>
      </c>
      <c r="B19" s="6" t="n">
        <f aca="false">SUM(B14+B6+B17)</f>
        <v>67292406</v>
      </c>
      <c r="C19" s="6"/>
      <c r="D19" s="6" t="n">
        <f aca="false">SUM(D14+D6+D17)</f>
        <v>67292406</v>
      </c>
      <c r="E19" s="6"/>
      <c r="F19" s="6" t="n">
        <f aca="false">SUM(F14+F6+F17)</f>
        <v>22430802</v>
      </c>
      <c r="G19" s="6"/>
      <c r="H19" s="6" t="n">
        <f aca="false">SUM(H14+H6+H17)</f>
        <v>17121395.35</v>
      </c>
      <c r="I19" s="6"/>
      <c r="J19" s="7" t="n">
        <f aca="false">H19-D19</f>
        <v>-50171010.65</v>
      </c>
    </row>
    <row r="20" customFormat="false" ht="12.8" hidden="false" customHeight="false" outlineLevel="0" collapsed="false">
      <c r="A20" s="8" t="s">
        <v>24</v>
      </c>
      <c r="B20" s="6" t="n">
        <v>0</v>
      </c>
      <c r="C20" s="6"/>
      <c r="D20" s="6" t="n">
        <v>0</v>
      </c>
      <c r="E20" s="6"/>
      <c r="F20" s="6" t="n">
        <v>0</v>
      </c>
      <c r="G20" s="6"/>
      <c r="H20" s="6" t="n">
        <v>0</v>
      </c>
      <c r="I20" s="6"/>
      <c r="J20" s="7" t="n">
        <f aca="false">D20-H20</f>
        <v>0</v>
      </c>
    </row>
    <row r="21" customFormat="false" ht="12.8" hidden="false" customHeight="false" outlineLevel="0" collapsed="false">
      <c r="A21" s="4" t="s">
        <v>25</v>
      </c>
      <c r="B21" s="6" t="n">
        <f aca="false">SUM(B19:C20)</f>
        <v>67292406</v>
      </c>
      <c r="C21" s="6"/>
      <c r="D21" s="6" t="n">
        <f aca="false">SUM(D19:E20)</f>
        <v>67292406</v>
      </c>
      <c r="E21" s="6"/>
      <c r="F21" s="6" t="n">
        <f aca="false">SUM(F19:G20)</f>
        <v>22430802</v>
      </c>
      <c r="G21" s="6"/>
      <c r="H21" s="6" t="n">
        <f aca="false">SUM(H19:I20)</f>
        <v>17121395.35</v>
      </c>
      <c r="I21" s="6"/>
      <c r="J21" s="7" t="n">
        <f aca="false">H21-D21</f>
        <v>-50171010.65</v>
      </c>
    </row>
    <row r="22" customFormat="false" ht="12.8" hidden="false" customHeight="false" outlineLevel="0" collapsed="false">
      <c r="A22" s="4" t="s">
        <v>26</v>
      </c>
      <c r="B22" s="6" t="n">
        <v>0</v>
      </c>
      <c r="C22" s="6"/>
      <c r="D22" s="6" t="n">
        <v>0</v>
      </c>
      <c r="E22" s="6"/>
      <c r="F22" s="6" t="n">
        <v>0</v>
      </c>
      <c r="G22" s="6"/>
      <c r="H22" s="6" t="n">
        <f aca="false">F36-H21</f>
        <v>2171483.11</v>
      </c>
      <c r="I22" s="6"/>
      <c r="J22" s="15"/>
    </row>
    <row r="23" customFormat="false" ht="12.8" hidden="false" customHeight="false" outlineLevel="0" collapsed="false">
      <c r="A23" s="4" t="s">
        <v>27</v>
      </c>
      <c r="B23" s="6" t="n">
        <f aca="false">SUM(B21:C22)</f>
        <v>67292406</v>
      </c>
      <c r="C23" s="6"/>
      <c r="D23" s="6" t="n">
        <f aca="false">SUM(D21:E22)</f>
        <v>67292406</v>
      </c>
      <c r="E23" s="6"/>
      <c r="F23" s="6" t="n">
        <f aca="false">SUM(F21:G22)</f>
        <v>22430802</v>
      </c>
      <c r="G23" s="6"/>
      <c r="H23" s="6" t="n">
        <f aca="false">SUM(H21:I22)</f>
        <v>19292878.46</v>
      </c>
      <c r="I23" s="6"/>
      <c r="J23" s="7" t="n">
        <f aca="false">J21</f>
        <v>-50171010.65</v>
      </c>
    </row>
    <row r="24" customFormat="false" ht="12.8" hidden="false" customHeight="false" outlineLevel="0" collapsed="false">
      <c r="A24" s="16"/>
      <c r="B24" s="3"/>
      <c r="C24" s="3"/>
      <c r="D24" s="3"/>
      <c r="E24" s="3"/>
      <c r="F24" s="2"/>
      <c r="G24" s="2"/>
      <c r="H24" s="2"/>
      <c r="I24" s="2"/>
      <c r="J24" s="2"/>
    </row>
    <row r="25" customFormat="false" ht="19.4" hidden="false" customHeight="false" outlineLevel="0" collapsed="false">
      <c r="A25" s="4" t="s">
        <v>28</v>
      </c>
      <c r="B25" s="17" t="s">
        <v>29</v>
      </c>
      <c r="C25" s="17" t="s">
        <v>30</v>
      </c>
      <c r="D25" s="17" t="s">
        <v>31</v>
      </c>
      <c r="E25" s="17" t="s">
        <v>32</v>
      </c>
      <c r="F25" s="18" t="s">
        <v>33</v>
      </c>
      <c r="G25" s="18" t="s">
        <v>34</v>
      </c>
      <c r="H25" s="18" t="s">
        <v>35</v>
      </c>
      <c r="I25" s="18" t="s">
        <v>36</v>
      </c>
      <c r="J25" s="18" t="s">
        <v>37</v>
      </c>
    </row>
    <row r="26" customFormat="false" ht="12.8" hidden="false" customHeight="false" outlineLevel="0" collapsed="false">
      <c r="A26" s="4" t="s">
        <v>28</v>
      </c>
      <c r="B26" s="19" t="n">
        <f aca="false">B27+B28</f>
        <v>63589406</v>
      </c>
      <c r="C26" s="19" t="n">
        <f aca="false">C27+C28</f>
        <v>0</v>
      </c>
      <c r="D26" s="19" t="n">
        <f aca="false">D27+D28</f>
        <v>63589406</v>
      </c>
      <c r="E26" s="19" t="n">
        <f aca="false">E27+E28</f>
        <v>36437708.45</v>
      </c>
      <c r="F26" s="19" t="n">
        <f aca="false">F27+F28</f>
        <v>18600940.79</v>
      </c>
      <c r="G26" s="19" t="n">
        <f aca="false">G27+G28</f>
        <v>13246749.51</v>
      </c>
      <c r="H26" s="20" t="n">
        <f aca="false">D26-E26</f>
        <v>27151697.55</v>
      </c>
      <c r="I26" s="20" t="n">
        <f aca="false">E26-F26</f>
        <v>17836767.66</v>
      </c>
      <c r="J26" s="21" t="n">
        <f aca="false">F26-G26</f>
        <v>5354191.28</v>
      </c>
    </row>
    <row r="27" customFormat="false" ht="12.8" hidden="false" customHeight="false" outlineLevel="0" collapsed="false">
      <c r="A27" s="8" t="s">
        <v>38</v>
      </c>
      <c r="B27" s="22" t="n">
        <f aca="false">31785671+12787169+266814+1000+83048</f>
        <v>44923702</v>
      </c>
      <c r="C27" s="22" t="n">
        <v>0</v>
      </c>
      <c r="D27" s="22" t="n">
        <f aca="false">B27-C27</f>
        <v>44923702</v>
      </c>
      <c r="E27" s="22" t="n">
        <f aca="false">9801387.31+12787169+167734.4+0</f>
        <v>22756290.71</v>
      </c>
      <c r="F27" s="22" t="n">
        <f aca="false">9801387.31+3923773.34+120790.4+0</f>
        <v>13845951.05</v>
      </c>
      <c r="G27" s="22" t="n">
        <f aca="false">7415924.36+2164633.59+120790.4+0</f>
        <v>9701348.35</v>
      </c>
      <c r="H27" s="23" t="n">
        <f aca="false">D27-E27</f>
        <v>22167411.29</v>
      </c>
      <c r="I27" s="23" t="n">
        <f aca="false">E27-F27</f>
        <v>8910339.66</v>
      </c>
      <c r="J27" s="24" t="n">
        <f aca="false">F27-G27</f>
        <v>4144602.7</v>
      </c>
    </row>
    <row r="28" customFormat="false" ht="12.8" hidden="false" customHeight="false" outlineLevel="0" collapsed="false">
      <c r="A28" s="8" t="s">
        <v>39</v>
      </c>
      <c r="B28" s="22" t="n">
        <f aca="false">4090685+215000+11760000+1110000+960000+398019+1000+60000+20000+1000+50000</f>
        <v>18665704</v>
      </c>
      <c r="C28" s="22" t="n">
        <v>0</v>
      </c>
      <c r="D28" s="22" t="n">
        <f aca="false">B28-C28</f>
        <v>18665704</v>
      </c>
      <c r="E28" s="22" t="n">
        <f aca="false">0+1755537.13+203025.16+10609405.75+573455.55+513202.26+5850+380+9843.9+4683.75+6034.24</f>
        <v>13681417.74</v>
      </c>
      <c r="F28" s="22" t="n">
        <f aca="false">0+1155690.59+56580.46+3156747.05+211798.35+153614.76+5850+9843.9+4683.75+180.88</f>
        <v>4754989.74</v>
      </c>
      <c r="G28" s="22" t="n">
        <f aca="false">0+441076.44+48330.96+2867455.75+54622.13+113357.35+5850+9843.9+4683.75+180.88</f>
        <v>3545401.16</v>
      </c>
      <c r="H28" s="23" t="n">
        <f aca="false">D28-E28</f>
        <v>4984286.26</v>
      </c>
      <c r="I28" s="23" t="n">
        <f aca="false">E28-F28</f>
        <v>8926428</v>
      </c>
      <c r="J28" s="24" t="n">
        <f aca="false">F28-G28</f>
        <v>1209588.58</v>
      </c>
    </row>
    <row r="29" customFormat="false" ht="12.8" hidden="false" customHeight="false" outlineLevel="0" collapsed="false">
      <c r="A29" s="4" t="s">
        <v>40</v>
      </c>
      <c r="B29" s="25" t="n">
        <f aca="false">B30+B31</f>
        <v>2051000</v>
      </c>
      <c r="C29" s="25" t="n">
        <f aca="false">C30+C31</f>
        <v>0</v>
      </c>
      <c r="D29" s="25" t="n">
        <f aca="false">D30+D31</f>
        <v>2051000</v>
      </c>
      <c r="E29" s="25" t="n">
        <f aca="false">E30+E31</f>
        <v>826839.8</v>
      </c>
      <c r="F29" s="25" t="n">
        <f aca="false">F30+F31</f>
        <v>327431.71</v>
      </c>
      <c r="G29" s="25" t="n">
        <f aca="false">G30+G31</f>
        <v>327431.71</v>
      </c>
      <c r="H29" s="20" t="n">
        <f aca="false">D29-E29</f>
        <v>1224160.2</v>
      </c>
      <c r="I29" s="20" t="n">
        <f aca="false">E29-F29</f>
        <v>499408.09</v>
      </c>
      <c r="J29" s="21" t="n">
        <f aca="false">F29-G29</f>
        <v>0</v>
      </c>
    </row>
    <row r="30" customFormat="false" ht="12.8" hidden="false" customHeight="false" outlineLevel="0" collapsed="false">
      <c r="A30" s="8" t="s">
        <v>41</v>
      </c>
      <c r="B30" s="22" t="n">
        <f aca="false">200000</f>
        <v>200000</v>
      </c>
      <c r="C30" s="22" t="n">
        <v>0</v>
      </c>
      <c r="D30" s="22" t="n">
        <f aca="false">B30-C30</f>
        <v>200000</v>
      </c>
      <c r="E30" s="22" t="n">
        <v>3639.8</v>
      </c>
      <c r="F30" s="22" t="n">
        <v>0</v>
      </c>
      <c r="G30" s="22" t="n">
        <v>0</v>
      </c>
      <c r="H30" s="23" t="n">
        <f aca="false">D30-E30</f>
        <v>196360.2</v>
      </c>
      <c r="I30" s="23" t="n">
        <f aca="false">E30-F30</f>
        <v>3639.8</v>
      </c>
      <c r="J30" s="24" t="n">
        <f aca="false">F30-G30</f>
        <v>0</v>
      </c>
    </row>
    <row r="31" customFormat="false" ht="12.8" hidden="false" customHeight="false" outlineLevel="0" collapsed="false">
      <c r="A31" s="8" t="s">
        <v>42</v>
      </c>
      <c r="B31" s="22" t="n">
        <f aca="false">1850000+1000</f>
        <v>1851000</v>
      </c>
      <c r="C31" s="22" t="n">
        <v>0</v>
      </c>
      <c r="D31" s="22" t="n">
        <f aca="false">B31-C31</f>
        <v>1851000</v>
      </c>
      <c r="E31" s="22" t="n">
        <v>823200</v>
      </c>
      <c r="F31" s="22" t="n">
        <f aca="false">327431.71</f>
        <v>327431.71</v>
      </c>
      <c r="G31" s="22" t="n">
        <v>327431.71</v>
      </c>
      <c r="H31" s="23" t="n">
        <f aca="false">D31-E31</f>
        <v>1027800</v>
      </c>
      <c r="I31" s="23" t="n">
        <f aca="false">E31-F31</f>
        <v>495768.29</v>
      </c>
      <c r="J31" s="24" t="n">
        <f aca="false">F31-G31</f>
        <v>0</v>
      </c>
    </row>
    <row r="32" customFormat="false" ht="12.8" hidden="false" customHeight="false" outlineLevel="0" collapsed="false">
      <c r="A32" s="4" t="s">
        <v>43</v>
      </c>
      <c r="B32" s="25" t="n">
        <v>300000</v>
      </c>
      <c r="C32" s="25" t="n">
        <v>0</v>
      </c>
      <c r="D32" s="25" t="n">
        <f aca="false">B32+C32</f>
        <v>300000</v>
      </c>
      <c r="E32" s="25" t="n">
        <v>0</v>
      </c>
      <c r="F32" s="25" t="n">
        <v>0</v>
      </c>
      <c r="G32" s="25" t="n">
        <v>0</v>
      </c>
      <c r="H32" s="20" t="n">
        <f aca="false">D32-E32</f>
        <v>300000</v>
      </c>
      <c r="I32" s="20" t="n">
        <f aca="false">E32-F32</f>
        <v>0</v>
      </c>
      <c r="J32" s="21" t="n">
        <f aca="false">F32-G32</f>
        <v>0</v>
      </c>
    </row>
    <row r="33" customFormat="false" ht="12.8" hidden="false" customHeight="false" outlineLevel="0" collapsed="false">
      <c r="A33" s="8" t="s">
        <v>44</v>
      </c>
      <c r="B33" s="22" t="n">
        <f aca="false">280000+942000+130000</f>
        <v>1352000</v>
      </c>
      <c r="C33" s="22" t="n">
        <v>0</v>
      </c>
      <c r="D33" s="22" t="n">
        <f aca="false">B33-C33</f>
        <v>1352000</v>
      </c>
      <c r="E33" s="22" t="n">
        <f aca="false">232641.59+872823.36+130000</f>
        <v>1235464.95</v>
      </c>
      <c r="F33" s="22" t="n">
        <f aca="false">73564.84+290941.12+0</f>
        <v>364505.96</v>
      </c>
      <c r="G33" s="22" t="n">
        <f aca="false">52675.98+0+290941.12</f>
        <v>343617.1</v>
      </c>
      <c r="H33" s="23" t="n">
        <f aca="false">D33-E33</f>
        <v>116535.05</v>
      </c>
      <c r="I33" s="23" t="n">
        <f aca="false">E33-F33</f>
        <v>870958.99</v>
      </c>
      <c r="J33" s="24" t="n">
        <f aca="false">F33-G33</f>
        <v>20888.86</v>
      </c>
    </row>
    <row r="34" customFormat="false" ht="12.8" hidden="false" customHeight="false" outlineLevel="0" collapsed="false">
      <c r="A34" s="4" t="s">
        <v>45</v>
      </c>
      <c r="B34" s="25" t="n">
        <f aca="false">SUM(B26+B29+B32+B33)</f>
        <v>67292406</v>
      </c>
      <c r="C34" s="25" t="n">
        <f aca="false">SUM(C26,C29,C32,C33)</f>
        <v>0</v>
      </c>
      <c r="D34" s="25" t="n">
        <f aca="false">SUM(D26+D29+D32+D33)</f>
        <v>67292406</v>
      </c>
      <c r="E34" s="25" t="n">
        <f aca="false">SUM(E26+E29+E32+E33)</f>
        <v>38500013.2</v>
      </c>
      <c r="F34" s="25" t="n">
        <f aca="false">SUM(F26+F29+F32+F33)</f>
        <v>19292878.46</v>
      </c>
      <c r="G34" s="25" t="n">
        <f aca="false">SUM(G26+G29+G32+G33)</f>
        <v>13917798.32</v>
      </c>
      <c r="H34" s="20" t="n">
        <f aca="false">D34-E34</f>
        <v>28792392.8</v>
      </c>
      <c r="I34" s="20" t="n">
        <f aca="false">E34-F34</f>
        <v>19207134.74</v>
      </c>
      <c r="J34" s="21" t="n">
        <f aca="false">F34-G34</f>
        <v>5375080.14</v>
      </c>
    </row>
    <row r="35" customFormat="false" ht="12.8" hidden="false" customHeight="false" outlineLevel="0" collapsed="false">
      <c r="A35" s="8" t="s">
        <v>46</v>
      </c>
      <c r="B35" s="22" t="n">
        <v>0</v>
      </c>
      <c r="C35" s="22" t="n">
        <v>0</v>
      </c>
      <c r="D35" s="22" t="n">
        <v>0</v>
      </c>
      <c r="E35" s="22" t="n">
        <v>0</v>
      </c>
      <c r="F35" s="22" t="n">
        <v>0</v>
      </c>
      <c r="G35" s="22" t="n">
        <v>0</v>
      </c>
      <c r="H35" s="20" t="n">
        <f aca="false">D35-E35</f>
        <v>0</v>
      </c>
      <c r="I35" s="20" t="n">
        <f aca="false">E35-F35</f>
        <v>0</v>
      </c>
      <c r="J35" s="21" t="n">
        <f aca="false">F35-G35</f>
        <v>0</v>
      </c>
    </row>
    <row r="36" customFormat="false" ht="12.8" hidden="false" customHeight="false" outlineLevel="0" collapsed="false">
      <c r="A36" s="4" t="s">
        <v>47</v>
      </c>
      <c r="B36" s="25" t="n">
        <f aca="false">SUM(B34:B35)</f>
        <v>67292406</v>
      </c>
      <c r="C36" s="25" t="n">
        <f aca="false">SUM(C34,C35)</f>
        <v>0</v>
      </c>
      <c r="D36" s="25" t="n">
        <f aca="false">SUM(D34:D35)</f>
        <v>67292406</v>
      </c>
      <c r="E36" s="25" t="n">
        <f aca="false">SUM(E34:E35)</f>
        <v>38500013.2</v>
      </c>
      <c r="F36" s="25" t="n">
        <f aca="false">SUM(F34:F35)</f>
        <v>19292878.46</v>
      </c>
      <c r="G36" s="25" t="n">
        <f aca="false">SUM(G34:G35)</f>
        <v>13917798.32</v>
      </c>
      <c r="H36" s="20" t="n">
        <f aca="false">D36-E36</f>
        <v>28792392.8</v>
      </c>
      <c r="I36" s="20" t="n">
        <f aca="false">E36-F36</f>
        <v>19207134.74</v>
      </c>
      <c r="J36" s="21" t="n">
        <f aca="false">F36-G36</f>
        <v>5375080.14</v>
      </c>
    </row>
    <row r="37" customFormat="false" ht="12.8" hidden="false" customHeight="false" outlineLevel="0" collapsed="false">
      <c r="A37" s="4" t="s">
        <v>48</v>
      </c>
      <c r="B37" s="22" t="n">
        <v>0</v>
      </c>
      <c r="C37" s="25" t="n">
        <v>0</v>
      </c>
      <c r="D37" s="22" t="n">
        <v>0</v>
      </c>
      <c r="E37" s="22" t="n">
        <v>0</v>
      </c>
      <c r="F37" s="22" t="n">
        <f aca="false">H23-F36</f>
        <v>0</v>
      </c>
      <c r="G37" s="22" t="n">
        <v>0</v>
      </c>
      <c r="H37" s="20" t="n">
        <f aca="false">D37-E37</f>
        <v>0</v>
      </c>
      <c r="I37" s="20" t="n">
        <v>0</v>
      </c>
      <c r="J37" s="21" t="n">
        <v>0</v>
      </c>
    </row>
    <row r="38" customFormat="false" ht="12.8" hidden="false" customHeight="false" outlineLevel="0" collapsed="false">
      <c r="A38" s="4" t="s">
        <v>49</v>
      </c>
      <c r="B38" s="25" t="n">
        <f aca="false">SUM(B36:B37)</f>
        <v>67292406</v>
      </c>
      <c r="C38" s="25" t="n">
        <f aca="false">SUM(C36,C37)</f>
        <v>0</v>
      </c>
      <c r="D38" s="25" t="n">
        <f aca="false">SUM(D36:D37)</f>
        <v>67292406</v>
      </c>
      <c r="E38" s="25" t="n">
        <f aca="false">SUM(E36:E37)</f>
        <v>38500013.2</v>
      </c>
      <c r="F38" s="25" t="n">
        <f aca="false">SUM(F36:F37)</f>
        <v>19292878.46</v>
      </c>
      <c r="G38" s="25" t="n">
        <f aca="false">SUM(G36:G37)</f>
        <v>13917798.32</v>
      </c>
      <c r="H38" s="20" t="n">
        <f aca="false">D38-E38</f>
        <v>28792392.8</v>
      </c>
      <c r="I38" s="20" t="n">
        <f aca="false">E38-F36</f>
        <v>19207134.74</v>
      </c>
      <c r="J38" s="21" t="n">
        <f aca="false">F36-G38</f>
        <v>5375080.14</v>
      </c>
    </row>
    <row r="40" customFormat="false" ht="12.8" hidden="false" customHeight="false" outlineLevel="0" collapsed="false">
      <c r="C40" s="26"/>
      <c r="I40" s="27"/>
    </row>
    <row r="41" customFormat="false" ht="12.8" hidden="false" customHeight="false" outlineLevel="0" collapsed="false">
      <c r="A41" s="28" t="s">
        <v>50</v>
      </c>
      <c r="B41" s="28"/>
      <c r="C41" s="28"/>
      <c r="D41" s="28"/>
      <c r="E41" s="28"/>
      <c r="F41" s="28"/>
      <c r="I41" s="27"/>
    </row>
    <row r="42" customFormat="false" ht="12.8" hidden="false" customHeight="false" outlineLevel="0" collapsed="false">
      <c r="A42" s="29" t="s">
        <v>51</v>
      </c>
      <c r="B42" s="29"/>
      <c r="C42" s="29"/>
      <c r="D42" s="29"/>
      <c r="E42" s="29"/>
      <c r="F42" s="29"/>
    </row>
    <row r="43" customFormat="false" ht="12.8" hidden="false" customHeight="false" outlineLevel="0" collapsed="false">
      <c r="A43" s="30" t="s">
        <v>52</v>
      </c>
    </row>
  </sheetData>
  <mergeCells count="82">
    <mergeCell ref="A1:I1"/>
    <mergeCell ref="A2:I2"/>
    <mergeCell ref="A3:I3"/>
    <mergeCell ref="C4:D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</mergeCells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2021-03-29T11:18:05Z</dcterms:created>
  <dc:creator>liviabenetti</dc:creator>
  <dc:description/>
  <dc:language>pt-BR</dc:language>
  <cp:lastModifiedBy/>
  <dcterms:modified xsi:type="dcterms:W3CDTF">2021-05-24T13:37:01Z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